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2م\المرفوع للمحاسب القانوني 2022م\ملفات الأرباع الثلاثة\"/>
    </mc:Choice>
  </mc:AlternateContent>
  <bookViews>
    <workbookView xWindow="0" yWindow="0" windowWidth="24000" windowHeight="964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D171" i="1" s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<sst xmlns="http://schemas.openxmlformats.org/spreadsheetml/2006/main" count="554" uniqueCount="447">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</sst>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2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1142394.43</a:t>
          </a:r>
          <a:r>
            <a:rPr lang="ar-SA" sz="1400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5" sqref="K15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1142394.43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7" t="s">
        <v>36</v>
      </c>
      <c r="C5" s="260" t="s">
        <v>93</v>
      </c>
      <c r="D5" s="260"/>
      <c r="E5" s="260"/>
      <c r="F5" s="260"/>
      <c r="G5" s="260" t="s">
        <v>94</v>
      </c>
      <c r="H5" s="261"/>
    </row>
    <row r="6" spans="2:12" ht="31.5" customHeight="1" x14ac:dyDescent="0.2">
      <c r="B6" s="258"/>
      <c r="C6" s="262" t="s">
        <v>95</v>
      </c>
      <c r="D6" s="263"/>
      <c r="E6" s="262" t="s">
        <v>185</v>
      </c>
      <c r="F6" s="263"/>
      <c r="G6" s="264" t="s">
        <v>94</v>
      </c>
      <c r="H6" s="266" t="s">
        <v>98</v>
      </c>
    </row>
    <row r="7" spans="2:12" ht="16.5" thickBot="1" x14ac:dyDescent="0.25">
      <c r="B7" s="259"/>
      <c r="C7" s="145" t="s">
        <v>93</v>
      </c>
      <c r="D7" s="145" t="s">
        <v>186</v>
      </c>
      <c r="E7" s="145" t="s">
        <v>96</v>
      </c>
      <c r="F7" s="145" t="s">
        <v>97</v>
      </c>
      <c r="G7" s="265"/>
      <c r="H7" s="267"/>
      <c r="I7" s="80"/>
      <c r="J7" s="81"/>
      <c r="K7" s="81"/>
    </row>
    <row r="8" spans="2:12" ht="21" thickTop="1" x14ac:dyDescent="0.2">
      <c r="B8" s="254" t="s">
        <v>112</v>
      </c>
      <c r="C8" s="255"/>
      <c r="D8" s="255"/>
      <c r="E8" s="255"/>
      <c r="F8" s="255"/>
      <c r="G8" s="255"/>
      <c r="H8" s="256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4" t="s">
        <v>113</v>
      </c>
      <c r="C21" s="255"/>
      <c r="D21" s="255"/>
      <c r="E21" s="255"/>
      <c r="F21" s="255"/>
      <c r="G21" s="255"/>
      <c r="H21" s="256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8" t="s">
        <v>179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 x14ac:dyDescent="0.25"/>
    <row r="5" spans="2:14" ht="30.75" customHeight="1" thickTop="1" x14ac:dyDescent="0.2">
      <c r="B5" s="271" t="s">
        <v>90</v>
      </c>
      <c r="C5" s="276" t="s">
        <v>86</v>
      </c>
      <c r="D5" s="276" t="s">
        <v>87</v>
      </c>
      <c r="E5" s="276" t="s">
        <v>88</v>
      </c>
      <c r="F5" s="276" t="s">
        <v>91</v>
      </c>
      <c r="G5" s="273" t="s">
        <v>436</v>
      </c>
      <c r="H5" s="274"/>
      <c r="I5" s="274"/>
      <c r="J5" s="274"/>
      <c r="K5" s="275"/>
      <c r="L5" s="278" t="s">
        <v>89</v>
      </c>
      <c r="M5" s="269" t="s">
        <v>441</v>
      </c>
      <c r="N5" s="269" t="s">
        <v>184</v>
      </c>
    </row>
    <row r="6" spans="2:14" ht="15" customHeight="1" thickBot="1" x14ac:dyDescent="0.3">
      <c r="B6" s="272"/>
      <c r="C6" s="277"/>
      <c r="D6" s="277"/>
      <c r="E6" s="277"/>
      <c r="F6" s="277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9"/>
      <c r="M6" s="270"/>
      <c r="N6" s="270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F16" sqref="F16"/>
    </sheetView>
  </sheetViews>
  <sheetFormatPr defaultRowHeight="14.25" x14ac:dyDescent="0.2"/>
  <cols>
    <col min="2" max="2" width="8.125" bestFit="1" customWidth="1"/>
    <col min="3" max="3" width="32.125" customWidth="1"/>
    <col min="5" max="5" width="13.75" bestFit="1" customWidth="1"/>
    <col min="13" max="13" width="1.375" customWidth="1"/>
  </cols>
  <sheetData>
    <row r="2" spans="2:16" ht="21" thickBot="1" x14ac:dyDescent="0.35">
      <c r="C2" s="280" t="s">
        <v>178</v>
      </c>
      <c r="D2" s="280"/>
      <c r="E2" s="280"/>
      <c r="F2" s="280"/>
      <c r="G2" s="280"/>
      <c r="H2" s="280"/>
      <c r="I2" s="280"/>
      <c r="J2" s="280"/>
      <c r="K2" s="280"/>
      <c r="L2" s="280"/>
    </row>
    <row r="3" spans="2:16" ht="23.25" thickBot="1" x14ac:dyDescent="0.25">
      <c r="B3" s="281" t="s">
        <v>188</v>
      </c>
      <c r="C3" s="286" t="s">
        <v>114</v>
      </c>
      <c r="D3" s="283" t="s">
        <v>37</v>
      </c>
      <c r="E3" s="284"/>
      <c r="F3" s="285"/>
      <c r="G3" s="283" t="s">
        <v>38</v>
      </c>
      <c r="H3" s="284"/>
      <c r="I3" s="285"/>
      <c r="J3" s="283" t="s">
        <v>39</v>
      </c>
      <c r="K3" s="284"/>
      <c r="L3" s="285"/>
      <c r="N3" s="283" t="s">
        <v>85</v>
      </c>
      <c r="O3" s="284"/>
      <c r="P3" s="285"/>
    </row>
    <row r="4" spans="2:16" ht="22.5" thickBot="1" x14ac:dyDescent="0.25">
      <c r="B4" s="282"/>
      <c r="C4" s="287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53">
        <v>22000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22000</v>
      </c>
      <c r="P18" s="141">
        <f t="shared" si="2"/>
        <v>22000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22000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22000</v>
      </c>
      <c r="P19" s="6">
        <f t="shared" si="2"/>
        <v>22000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22000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22000</v>
      </c>
      <c r="P26" s="9">
        <f t="shared" si="2"/>
        <v>22000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167" activePane="bottomRight" state="frozen"/>
      <selection pane="topRight" activeCell="M1" sqref="M1"/>
      <selection pane="bottomLeft" activeCell="A5" sqref="A5"/>
      <selection pane="bottomRight" activeCell="E175" sqref="E175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2.125" customWidth="1"/>
    <col min="5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8" t="s">
        <v>443</v>
      </c>
      <c r="C2" s="288"/>
      <c r="D2" s="288"/>
      <c r="E2" s="288"/>
      <c r="F2" s="288"/>
      <c r="G2" s="288"/>
      <c r="H2" s="288"/>
      <c r="I2" s="288"/>
      <c r="J2" s="288"/>
      <c r="K2" s="288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39010.39</v>
      </c>
      <c r="E5" s="223">
        <f>E6</f>
        <v>16931.21</v>
      </c>
      <c r="F5" s="224">
        <f>F210</f>
        <v>22079.18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16931.21</v>
      </c>
      <c r="E6" s="226">
        <f>E7+E38+E134+E190</f>
        <v>16931.21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1207.58</v>
      </c>
      <c r="E7" s="226">
        <f>E8+E17</f>
        <v>1207.58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1207.58</v>
      </c>
      <c r="E8" s="226">
        <f>SUM(E9:E16)</f>
        <v>1207.58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1207.58</v>
      </c>
      <c r="E16" s="226">
        <v>1207.58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15723.63</v>
      </c>
      <c r="E134" s="226">
        <f>SUM(E135,E137,E144,E150,E155,E157,E159,E161,E163,E165,E167,E169,E171,E183)</f>
        <v>15723.63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123.97</v>
      </c>
      <c r="E155" s="226">
        <f>E156</f>
        <v>123.97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123.97</v>
      </c>
      <c r="E156" s="226">
        <v>123.97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546.16</v>
      </c>
      <c r="E171" s="226">
        <f>SUM(E172:E182)</f>
        <v>546.16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546.16</v>
      </c>
      <c r="E172" s="226">
        <v>546.16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22079.18</v>
      </c>
      <c r="E210" s="228"/>
      <c r="F210" s="227">
        <f>SUM(F211,F249)</f>
        <v>22079.18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22079.18</v>
      </c>
      <c r="E211" s="232"/>
      <c r="F211" s="227">
        <f>SUM(F212,F214,F223,F232,F238)</f>
        <v>22079.18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22079.18</v>
      </c>
      <c r="E238" s="232"/>
      <c r="F238" s="227">
        <f>SUM(F239:F248)</f>
        <v>22079.18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4600</v>
      </c>
      <c r="E240" s="232"/>
      <c r="F240" s="227">
        <v>4600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14479.18</v>
      </c>
      <c r="E244" s="232"/>
      <c r="F244" s="227">
        <v>14479.18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3000</v>
      </c>
      <c r="E245" s="232"/>
      <c r="F245" s="227">
        <v>3000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39010.39</v>
      </c>
      <c r="E293" s="243">
        <f>E5</f>
        <v>16931.21</v>
      </c>
      <c r="F293" s="243">
        <f>F210</f>
        <v>22079.18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8" workbookViewId="0">
      <selection activeCell="E20" sqref="E20"/>
    </sheetView>
  </sheetViews>
  <sheetFormatPr defaultRowHeight="14.25" x14ac:dyDescent="0.2"/>
  <cols>
    <col min="3" max="3" width="44.375" customWidth="1"/>
    <col min="4" max="4" width="12.375" customWidth="1"/>
    <col min="5" max="5" width="13" customWidth="1"/>
    <col min="6" max="6" width="17.625" customWidth="1"/>
  </cols>
  <sheetData>
    <row r="2" spans="2:6" ht="20.25" x14ac:dyDescent="0.3">
      <c r="B2" s="291" t="s">
        <v>444</v>
      </c>
      <c r="C2" s="291"/>
      <c r="D2" s="291"/>
      <c r="E2" s="291"/>
      <c r="F2" s="291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8">
        <v>113455.85</v>
      </c>
      <c r="E7" s="247">
        <v>124632.61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113455.85</v>
      </c>
      <c r="E15" s="161">
        <f>SUM(E7:E14)</f>
        <v>124632.61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50">
        <v>1651690</v>
      </c>
      <c r="E17" s="249">
        <v>1641800</v>
      </c>
      <c r="F17" s="160"/>
    </row>
    <row r="18" spans="2:6" ht="21" customHeight="1" x14ac:dyDescent="0.2">
      <c r="B18" s="207">
        <v>122</v>
      </c>
      <c r="C18" s="208" t="s">
        <v>54</v>
      </c>
      <c r="D18" s="250">
        <v>10925</v>
      </c>
      <c r="E18" s="249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1652725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9" t="s">
        <v>425</v>
      </c>
      <c r="C33" s="290"/>
      <c r="D33" s="166">
        <f>D15+D22+D31</f>
        <v>1776070.85</v>
      </c>
      <c r="E33" s="166">
        <f>E15+E22+E31</f>
        <v>1777357.61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7" zoomScale="96" zoomScaleNormal="96" workbookViewId="0">
      <selection activeCell="F25" sqref="F25:F26"/>
    </sheetView>
  </sheetViews>
  <sheetFormatPr defaultRowHeight="14.25" x14ac:dyDescent="0.2"/>
  <cols>
    <col min="3" max="3" width="8.125" bestFit="1" customWidth="1"/>
    <col min="4" max="4" width="33.375" customWidth="1"/>
    <col min="5" max="5" width="11.75" customWidth="1"/>
    <col min="6" max="6" width="12.125" customWidth="1"/>
    <col min="7" max="7" width="23.375" customWidth="1"/>
  </cols>
  <sheetData>
    <row r="2" spans="3:7" ht="20.25" x14ac:dyDescent="0.3">
      <c r="C2" s="291" t="s">
        <v>445</v>
      </c>
      <c r="D2" s="291"/>
      <c r="E2" s="291"/>
      <c r="F2" s="291"/>
      <c r="G2" s="291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51">
        <v>150000</v>
      </c>
      <c r="F9" s="252">
        <v>150000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150000</v>
      </c>
      <c r="F13" s="161">
        <f>SUM(F7:F12)</f>
        <v>150000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483676.42</v>
      </c>
      <c r="F19" s="249">
        <v>467952.79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483676.42</v>
      </c>
      <c r="F22" s="161">
        <f>SUM(F15:F21)</f>
        <v>467952.79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166956.20000000001</v>
      </c>
      <c r="F25" s="247">
        <v>189035.38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975438.23</v>
      </c>
      <c r="F26" s="247">
        <v>970369.44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1142394.43</v>
      </c>
      <c r="F28" s="164">
        <f>SUM(F25:F27)</f>
        <v>1159404.8199999998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9" t="s">
        <v>433</v>
      </c>
      <c r="D30" s="290"/>
      <c r="E30" s="166">
        <f>E13+E22+E28</f>
        <v>1776070.8499999999</v>
      </c>
      <c r="F30" s="166">
        <f>F13+F22+F28</f>
        <v>1777357.6099999999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2" t="s">
        <v>176</v>
      </c>
      <c r="C3" s="292"/>
      <c r="D3" s="292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301" t="s">
        <v>446</v>
      </c>
      <c r="C2" s="301"/>
      <c r="D2" s="301"/>
      <c r="E2" s="301"/>
      <c r="F2" s="301"/>
      <c r="G2" s="301"/>
      <c r="H2" s="301"/>
      <c r="I2" s="301"/>
      <c r="J2" s="301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5" t="s">
        <v>434</v>
      </c>
      <c r="C5" s="296"/>
      <c r="D5" s="297"/>
      <c r="F5" s="298" t="s">
        <v>435</v>
      </c>
      <c r="G5" s="299"/>
      <c r="H5" s="300"/>
      <c r="J5" s="293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4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22079.18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-22079.18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4600</v>
      </c>
      <c r="E34" s="117"/>
      <c r="F34" s="124">
        <v>31105002</v>
      </c>
      <c r="G34" s="125" t="s">
        <v>146</v>
      </c>
      <c r="H34" s="175"/>
      <c r="J34" s="140">
        <f t="shared" si="0"/>
        <v>-4600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14479.18</v>
      </c>
      <c r="E38" s="117"/>
      <c r="F38" s="124">
        <v>31105006</v>
      </c>
      <c r="G38" s="125" t="s">
        <v>154</v>
      </c>
      <c r="H38" s="175"/>
      <c r="J38" s="140">
        <f t="shared" si="0"/>
        <v>-14479.18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3000</v>
      </c>
      <c r="E39" s="117"/>
      <c r="F39" s="124">
        <v>31105007</v>
      </c>
      <c r="G39" s="125" t="s">
        <v>156</v>
      </c>
      <c r="H39" s="175"/>
      <c r="J39" s="140">
        <f t="shared" si="0"/>
        <v>-3000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22079.18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-22079.18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189035.38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166956.20000000001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2023-02-04T14:21:11Z</dcterms:modified>
</cp:coreProperties>
</file>